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isaku\sangi_share\◎国庫交付金関係（企画調整Gから）\令和2年度\99_特定高性能農業機械の廃止関係\起案\"/>
    </mc:Choice>
  </mc:AlternateContent>
  <bookViews>
    <workbookView xWindow="0" yWindow="0" windowWidth="24000" windowHeight="8025"/>
  </bookViews>
  <sheets>
    <sheet name="数式入り（田植機）" sheetId="3" r:id="rId1"/>
    <sheet name="数式入り (ﾄﾗｸﾀｰ)" sheetId="5" r:id="rId2"/>
    <sheet name="数式入り（コンバイン)" sheetId="6" r:id="rId3"/>
    <sheet name="数式入り（スピードスプレーヤー)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7" l="1"/>
  <c r="H5" i="7"/>
  <c r="H14" i="6"/>
  <c r="H5" i="6"/>
  <c r="H4" i="6"/>
  <c r="H8" i="5"/>
  <c r="H6" i="3"/>
  <c r="H7" i="7"/>
  <c r="H14" i="7" l="1"/>
  <c r="H11" i="7"/>
  <c r="H4" i="7"/>
  <c r="H17" i="6"/>
  <c r="H11" i="6"/>
  <c r="H7" i="6"/>
  <c r="H6" i="6" s="1"/>
  <c r="H3" i="7" l="1"/>
  <c r="H3" i="6"/>
  <c r="H15" i="5"/>
  <c r="I4" i="5"/>
  <c r="I5" i="5"/>
  <c r="H7" i="5"/>
  <c r="H6" i="5" s="1"/>
  <c r="H3" i="5" s="1"/>
  <c r="I7" i="5"/>
  <c r="H16" i="5"/>
  <c r="I8" i="5"/>
  <c r="H5" i="5" l="1"/>
  <c r="H4" i="5" s="1"/>
  <c r="H19" i="5"/>
  <c r="H12" i="5"/>
  <c r="H3" i="3"/>
  <c r="H4" i="3"/>
  <c r="H17" i="3"/>
  <c r="H14" i="3"/>
  <c r="H11" i="3"/>
  <c r="H5" i="3"/>
  <c r="H7" i="3"/>
</calcChain>
</file>

<file path=xl/sharedStrings.xml><?xml version="1.0" encoding="utf-8"?>
<sst xmlns="http://schemas.openxmlformats.org/spreadsheetml/2006/main" count="243" uniqueCount="93">
  <si>
    <t>作業回数</t>
    <rPh sb="0" eb="2">
      <t>サギョウ</t>
    </rPh>
    <rPh sb="2" eb="4">
      <t>カイスウ</t>
    </rPh>
    <phoneticPr fontId="1"/>
  </si>
  <si>
    <t>理論上の作業可能面積</t>
    <rPh sb="0" eb="3">
      <t>リロンジョウ</t>
    </rPh>
    <rPh sb="4" eb="6">
      <t>サギョウ</t>
    </rPh>
    <rPh sb="6" eb="8">
      <t>カノウ</t>
    </rPh>
    <rPh sb="8" eb="10">
      <t>メンセキ</t>
    </rPh>
    <phoneticPr fontId="1"/>
  </si>
  <si>
    <t>1日のほ場作業量</t>
    <rPh sb="1" eb="2">
      <t>ニチ</t>
    </rPh>
    <rPh sb="4" eb="5">
      <t>ジョウ</t>
    </rPh>
    <rPh sb="5" eb="8">
      <t>サギョウリョウ</t>
    </rPh>
    <phoneticPr fontId="1"/>
  </si>
  <si>
    <t>1時間当たりのほ場作業量</t>
    <rPh sb="1" eb="3">
      <t>ジカン</t>
    </rPh>
    <rPh sb="3" eb="4">
      <t>ア</t>
    </rPh>
    <rPh sb="8" eb="9">
      <t>ジョウ</t>
    </rPh>
    <rPh sb="9" eb="12">
      <t>サギョウリョウ</t>
    </rPh>
    <phoneticPr fontId="1"/>
  </si>
  <si>
    <t>理論作業量</t>
    <rPh sb="0" eb="2">
      <t>リロン</t>
    </rPh>
    <rPh sb="2" eb="5">
      <t>サギョウリョウ</t>
    </rPh>
    <phoneticPr fontId="1"/>
  </si>
  <si>
    <t>ほ場作業効率</t>
    <rPh sb="1" eb="2">
      <t>ジョウ</t>
    </rPh>
    <rPh sb="2" eb="4">
      <t>サギョウ</t>
    </rPh>
    <rPh sb="4" eb="6">
      <t>コウリツ</t>
    </rPh>
    <phoneticPr fontId="1"/>
  </si>
  <si>
    <t>1日の実作業時間</t>
    <rPh sb="1" eb="2">
      <t>ニチ</t>
    </rPh>
    <rPh sb="3" eb="4">
      <t>ジツ</t>
    </rPh>
    <rPh sb="4" eb="6">
      <t>サギョウ</t>
    </rPh>
    <rPh sb="6" eb="8">
      <t>ジカン</t>
    </rPh>
    <phoneticPr fontId="1"/>
  </si>
  <si>
    <t>1日の作業時間</t>
    <rPh sb="1" eb="2">
      <t>ニチ</t>
    </rPh>
    <rPh sb="3" eb="5">
      <t>サギョウ</t>
    </rPh>
    <rPh sb="5" eb="7">
      <t>ジカン</t>
    </rPh>
    <phoneticPr fontId="1"/>
  </si>
  <si>
    <t>実作業率</t>
    <rPh sb="0" eb="1">
      <t>ジツ</t>
    </rPh>
    <rPh sb="1" eb="3">
      <t>サギョウ</t>
    </rPh>
    <rPh sb="3" eb="4">
      <t>リツ</t>
    </rPh>
    <phoneticPr fontId="1"/>
  </si>
  <si>
    <t>作業可能日数</t>
    <rPh sb="0" eb="2">
      <t>サギョウ</t>
    </rPh>
    <rPh sb="2" eb="4">
      <t>カノウ</t>
    </rPh>
    <rPh sb="4" eb="6">
      <t>ニッスウ</t>
    </rPh>
    <phoneticPr fontId="1"/>
  </si>
  <si>
    <t>作業</t>
    <rPh sb="0" eb="2">
      <t>サギョウ</t>
    </rPh>
    <phoneticPr fontId="1"/>
  </si>
  <si>
    <t>作業適期日数</t>
    <rPh sb="0" eb="2">
      <t>サギョウ</t>
    </rPh>
    <rPh sb="2" eb="4">
      <t>テッキ</t>
    </rPh>
    <rPh sb="4" eb="6">
      <t>ニッスウ</t>
    </rPh>
    <phoneticPr fontId="1"/>
  </si>
  <si>
    <t>作業可能日数率</t>
    <rPh sb="0" eb="2">
      <t>サギョウ</t>
    </rPh>
    <rPh sb="2" eb="4">
      <t>カノウ</t>
    </rPh>
    <rPh sb="4" eb="6">
      <t>ニッスウ</t>
    </rPh>
    <rPh sb="6" eb="7">
      <t>リツ</t>
    </rPh>
    <phoneticPr fontId="1"/>
  </si>
  <si>
    <t>単位</t>
    <rPh sb="0" eb="2">
      <t>タンイ</t>
    </rPh>
    <phoneticPr fontId="1"/>
  </si>
  <si>
    <t>計算式</t>
    <rPh sb="0" eb="3">
      <t>ケイサンシキ</t>
    </rPh>
    <phoneticPr fontId="1"/>
  </si>
  <si>
    <t>計算値</t>
    <rPh sb="0" eb="3">
      <t>ケイサンチ</t>
    </rPh>
    <phoneticPr fontId="1"/>
  </si>
  <si>
    <t>機械利用時間（作業能率）</t>
    <rPh sb="0" eb="2">
      <t>キカイ</t>
    </rPh>
    <rPh sb="2" eb="4">
      <t>リヨウ</t>
    </rPh>
    <rPh sb="4" eb="6">
      <t>ジカン</t>
    </rPh>
    <rPh sb="7" eb="9">
      <t>サギョウ</t>
    </rPh>
    <rPh sb="9" eb="11">
      <t>ノウリツ</t>
    </rPh>
    <phoneticPr fontId="1"/>
  </si>
  <si>
    <t>ha</t>
    <phoneticPr fontId="1"/>
  </si>
  <si>
    <t>ha/日</t>
    <rPh sb="3" eb="4">
      <t>ニチ</t>
    </rPh>
    <phoneticPr fontId="1"/>
  </si>
  <si>
    <t>ha/時</t>
    <rPh sb="3" eb="4">
      <t>ジ</t>
    </rPh>
    <phoneticPr fontId="1"/>
  </si>
  <si>
    <t>時/ha</t>
    <rPh sb="0" eb="1">
      <t>ジ</t>
    </rPh>
    <phoneticPr fontId="1"/>
  </si>
  <si>
    <t>km/時</t>
    <rPh sb="3" eb="4">
      <t>ジ</t>
    </rPh>
    <phoneticPr fontId="1"/>
  </si>
  <si>
    <t>m</t>
    <phoneticPr fontId="1"/>
  </si>
  <si>
    <t>％</t>
    <phoneticPr fontId="1"/>
  </si>
  <si>
    <t>項　目</t>
    <rPh sb="0" eb="1">
      <t>コウ</t>
    </rPh>
    <rPh sb="2" eb="3">
      <t>メ</t>
    </rPh>
    <phoneticPr fontId="1"/>
  </si>
  <si>
    <t>備　考</t>
    <rPh sb="0" eb="1">
      <t>ビ</t>
    </rPh>
    <rPh sb="2" eb="3">
      <t>コウ</t>
    </rPh>
    <phoneticPr fontId="1"/>
  </si>
  <si>
    <t>時/日</t>
    <rPh sb="0" eb="1">
      <t>ジ</t>
    </rPh>
    <rPh sb="2" eb="3">
      <t>ニチ</t>
    </rPh>
    <phoneticPr fontId="1"/>
  </si>
  <si>
    <t>日</t>
    <rPh sb="0" eb="1">
      <t>ニチ</t>
    </rPh>
    <phoneticPr fontId="1"/>
  </si>
  <si>
    <t>適期作業期間</t>
    <rPh sb="0" eb="2">
      <t>テッキ</t>
    </rPh>
    <rPh sb="2" eb="4">
      <t>サギョウ</t>
    </rPh>
    <rPh sb="4" eb="6">
      <t>キカン</t>
    </rPh>
    <phoneticPr fontId="1"/>
  </si>
  <si>
    <t>月日～月日</t>
    <rPh sb="0" eb="2">
      <t>ガッピ</t>
    </rPh>
    <rPh sb="3" eb="5">
      <t>ガッピ</t>
    </rPh>
    <phoneticPr fontId="1"/>
  </si>
  <si>
    <t>回</t>
    <rPh sb="0" eb="1">
      <t>カイ</t>
    </rPh>
    <phoneticPr fontId="1"/>
  </si>
  <si>
    <t>⑤</t>
    <phoneticPr fontId="1"/>
  </si>
  <si>
    <t>⑥</t>
    <phoneticPr fontId="1"/>
  </si>
  <si>
    <t>⑦</t>
    <phoneticPr fontId="1"/>
  </si>
  <si>
    <t>⑨</t>
    <phoneticPr fontId="1"/>
  </si>
  <si>
    <t>⑩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</si>
  <si>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</si>
  <si>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</si>
  <si>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</si>
  <si>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</si>
  <si>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①＝②×⑧</t>
    <phoneticPr fontId="1"/>
  </si>
  <si>
    <t>②＝1÷③</t>
    <phoneticPr fontId="1"/>
  </si>
  <si>
    <t>③＝1÷（④×⑦÷100）</t>
    <phoneticPr fontId="1"/>
  </si>
  <si>
    <t>④＝⑤×⑥÷10</t>
    <phoneticPr fontId="1"/>
  </si>
  <si>
    <t>⑧＝⑨×⑩÷100</t>
    <phoneticPr fontId="1"/>
  </si>
  <si>
    <t>⑪＝⑬×⑭÷100</t>
    <phoneticPr fontId="1"/>
  </si>
  <si>
    <t>Ａ＝①×⑪÷⑮</t>
    <phoneticPr fontId="1"/>
  </si>
  <si>
    <t>カタログ値から引用</t>
    <rPh sb="4" eb="5">
      <t>チ</t>
    </rPh>
    <rPh sb="7" eb="9">
      <t>インヨウ</t>
    </rPh>
    <phoneticPr fontId="1"/>
  </si>
  <si>
    <t>適期作業期間:青森県稲作改善指導要領引用</t>
    <rPh sb="0" eb="2">
      <t>テッキ</t>
    </rPh>
    <rPh sb="2" eb="4">
      <t>サギョウ</t>
    </rPh>
    <rPh sb="4" eb="6">
      <t>キカン</t>
    </rPh>
    <rPh sb="7" eb="10">
      <t>アオモリケン</t>
    </rPh>
    <rPh sb="10" eb="12">
      <t>イナサク</t>
    </rPh>
    <rPh sb="12" eb="14">
      <t>カイゼン</t>
    </rPh>
    <rPh sb="14" eb="16">
      <t>シドウ</t>
    </rPh>
    <rPh sb="16" eb="18">
      <t>ヨウリョウ</t>
    </rPh>
    <rPh sb="18" eb="20">
      <t>インヨウ</t>
    </rPh>
    <phoneticPr fontId="1"/>
  </si>
  <si>
    <t>晴天率を考慮</t>
    <rPh sb="0" eb="3">
      <t>セイテンリツ</t>
    </rPh>
    <rPh sb="4" eb="6">
      <t>コウリョ</t>
    </rPh>
    <phoneticPr fontId="1"/>
  </si>
  <si>
    <t>耕起</t>
    <rPh sb="0" eb="2">
      <t>コウキ</t>
    </rPh>
    <phoneticPr fontId="1"/>
  </si>
  <si>
    <t>砕土</t>
    <rPh sb="0" eb="2">
      <t>サイド</t>
    </rPh>
    <phoneticPr fontId="1"/>
  </si>
  <si>
    <t>作業可能時間</t>
    <rPh sb="0" eb="2">
      <t>サギョウ</t>
    </rPh>
    <rPh sb="2" eb="4">
      <t>カノウ</t>
    </rPh>
    <rPh sb="4" eb="6">
      <t>ジカン</t>
    </rPh>
    <phoneticPr fontId="1"/>
  </si>
  <si>
    <t>時</t>
    <rPh sb="0" eb="1">
      <t>ジ</t>
    </rPh>
    <phoneticPr fontId="1"/>
  </si>
  <si>
    <t>⑫÷③</t>
    <phoneticPr fontId="1"/>
  </si>
  <si>
    <t>③</t>
    <phoneticPr fontId="1"/>
  </si>
  <si>
    <t>④＝1÷（⑤×⑧÷100）×⑰</t>
    <phoneticPr fontId="1"/>
  </si>
  <si>
    <t>機械利用時間合計</t>
    <rPh sb="0" eb="2">
      <t>キカイ</t>
    </rPh>
    <rPh sb="2" eb="4">
      <t>リヨウ</t>
    </rPh>
    <rPh sb="4" eb="6">
      <t>ジカン</t>
    </rPh>
    <rPh sb="6" eb="8">
      <t>ゴウケイ</t>
    </rPh>
    <phoneticPr fontId="1"/>
  </si>
  <si>
    <t>作業速度</t>
    <rPh sb="0" eb="2">
      <t>サギョウ</t>
    </rPh>
    <rPh sb="2" eb="4">
      <t>ソクド</t>
    </rPh>
    <phoneticPr fontId="1"/>
  </si>
  <si>
    <t>作業幅</t>
    <rPh sb="0" eb="2">
      <t>サギョウ</t>
    </rPh>
    <rPh sb="2" eb="3">
      <t>ハバ</t>
    </rPh>
    <phoneticPr fontId="1"/>
  </si>
  <si>
    <t>⑤＝⑥×⑦÷10</t>
    <phoneticPr fontId="1"/>
  </si>
  <si>
    <t>⑥</t>
    <phoneticPr fontId="1"/>
  </si>
  <si>
    <t>⑦</t>
    <phoneticPr fontId="1"/>
  </si>
  <si>
    <t>⑨＝⑩×⑪÷100</t>
    <phoneticPr fontId="1"/>
  </si>
  <si>
    <t>⑪</t>
    <phoneticPr fontId="1"/>
  </si>
  <si>
    <t>⑫＝⑨×⑬</t>
    <phoneticPr fontId="1"/>
  </si>
  <si>
    <t>⑬＝⑮×⑯÷100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</si>
  <si>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</si>
  <si>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</si>
  <si>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</si>
  <si>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</si>
  <si>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ﾌﾟﾗｳ＋ﾛｰﾀﾘｰの合計値</t>
    <rPh sb="11" eb="14">
      <t>ゴウケイチ</t>
    </rPh>
    <phoneticPr fontId="1"/>
  </si>
  <si>
    <t>80％と想定</t>
    <rPh sb="4" eb="6">
      <t>ソウテイ</t>
    </rPh>
    <phoneticPr fontId="1"/>
  </si>
  <si>
    <t>⑧</t>
    <phoneticPr fontId="1"/>
  </si>
  <si>
    <t>②＝1÷④</t>
    <phoneticPr fontId="1"/>
  </si>
  <si>
    <t>①＝②×⑨</t>
    <phoneticPr fontId="1"/>
  </si>
  <si>
    <t>カタログ値引用</t>
    <rPh sb="4" eb="5">
      <t>チ</t>
    </rPh>
    <rPh sb="5" eb="7">
      <t>インヨウ</t>
    </rPh>
    <phoneticPr fontId="1"/>
  </si>
  <si>
    <t>作業開始10時、作業終了17時</t>
    <rPh sb="0" eb="2">
      <t>サギョウ</t>
    </rPh>
    <rPh sb="2" eb="4">
      <t>カイシ</t>
    </rPh>
    <rPh sb="6" eb="7">
      <t>ジ</t>
    </rPh>
    <rPh sb="8" eb="10">
      <t>サギョウ</t>
    </rPh>
    <rPh sb="10" eb="12">
      <t>シュウリョウ</t>
    </rPh>
    <rPh sb="14" eb="15">
      <t>ジ</t>
    </rPh>
    <phoneticPr fontId="1"/>
  </si>
  <si>
    <t>60％と想定</t>
    <rPh sb="4" eb="6">
      <t>ソウテイ</t>
    </rPh>
    <phoneticPr fontId="1"/>
  </si>
  <si>
    <t>作業期間:青森県稲作改善指導要領や過去の作業日誌等を参考にする。</t>
    <rPh sb="0" eb="2">
      <t>サギョウ</t>
    </rPh>
    <rPh sb="2" eb="4">
      <t>キカン</t>
    </rPh>
    <rPh sb="5" eb="8">
      <t>アオモリケン</t>
    </rPh>
    <rPh sb="8" eb="10">
      <t>イナサク</t>
    </rPh>
    <rPh sb="10" eb="12">
      <t>カイゼン</t>
    </rPh>
    <rPh sb="12" eb="14">
      <t>シドウ</t>
    </rPh>
    <rPh sb="14" eb="16">
      <t>ヨウリョウ</t>
    </rPh>
    <rPh sb="17" eb="19">
      <t>カコ</t>
    </rPh>
    <rPh sb="20" eb="22">
      <t>サギョウ</t>
    </rPh>
    <rPh sb="22" eb="24">
      <t>ニッシ</t>
    </rPh>
    <rPh sb="24" eb="25">
      <t>トウ</t>
    </rPh>
    <rPh sb="26" eb="28">
      <t>サンコウ</t>
    </rPh>
    <phoneticPr fontId="1"/>
  </si>
  <si>
    <t>60と想定（晴天率、乾燥機の空き状況などを考慮して決定）</t>
    <rPh sb="3" eb="5">
      <t>ソウテイ</t>
    </rPh>
    <rPh sb="6" eb="9">
      <t>セイテンリツ</t>
    </rPh>
    <rPh sb="10" eb="13">
      <t>カンソウキ</t>
    </rPh>
    <rPh sb="14" eb="15">
      <t>ア</t>
    </rPh>
    <rPh sb="16" eb="18">
      <t>ジョウキョウ</t>
    </rPh>
    <rPh sb="21" eb="23">
      <t>コウリョ</t>
    </rPh>
    <rPh sb="25" eb="27">
      <t>ケッテイ</t>
    </rPh>
    <phoneticPr fontId="1"/>
  </si>
  <si>
    <t>吐出量</t>
    <rPh sb="0" eb="3">
      <t>トシュツリョウ</t>
    </rPh>
    <phoneticPr fontId="1"/>
  </si>
  <si>
    <t>作業適期日数
（延べ日数）</t>
    <rPh sb="0" eb="2">
      <t>サギョウ</t>
    </rPh>
    <rPh sb="2" eb="4">
      <t>テッキ</t>
    </rPh>
    <rPh sb="4" eb="6">
      <t>ニッスウ</t>
    </rPh>
    <rPh sb="8" eb="9">
      <t>ノ</t>
    </rPh>
    <rPh sb="10" eb="12">
      <t>ニッスウ</t>
    </rPh>
    <phoneticPr fontId="1"/>
  </si>
  <si>
    <t>・適期作業期間
　青森県りんご防除歴引用
・作業可能日数
　晴天率70％と想定
・作業回数
　年間12回と想定</t>
    <rPh sb="1" eb="3">
      <t>テッキ</t>
    </rPh>
    <rPh sb="3" eb="5">
      <t>サギョウ</t>
    </rPh>
    <rPh sb="5" eb="7">
      <t>キカン</t>
    </rPh>
    <rPh sb="9" eb="12">
      <t>アオモリケン</t>
    </rPh>
    <rPh sb="15" eb="17">
      <t>ボウジョ</t>
    </rPh>
    <rPh sb="17" eb="18">
      <t>レキ</t>
    </rPh>
    <rPh sb="18" eb="20">
      <t>インヨウ</t>
    </rPh>
    <rPh sb="22" eb="24">
      <t>サギョウ</t>
    </rPh>
    <rPh sb="24" eb="26">
      <t>カノウ</t>
    </rPh>
    <rPh sb="26" eb="28">
      <t>ニッスウ</t>
    </rPh>
    <rPh sb="30" eb="33">
      <t>セイテンリツ</t>
    </rPh>
    <rPh sb="37" eb="39">
      <t>ソウテイ</t>
    </rPh>
    <rPh sb="41" eb="43">
      <t>サギョウ</t>
    </rPh>
    <rPh sb="43" eb="45">
      <t>カイスウ</t>
    </rPh>
    <rPh sb="47" eb="49">
      <t>ネンカン</t>
    </rPh>
    <rPh sb="51" eb="52">
      <t>カイ</t>
    </rPh>
    <rPh sb="53" eb="55">
      <t>ソウテイ</t>
    </rPh>
    <phoneticPr fontId="1"/>
  </si>
  <si>
    <t>4/26～8/31の期間のうち、各1回当たり3日、12回実施</t>
    <rPh sb="10" eb="12">
      <t>キカン</t>
    </rPh>
    <rPh sb="16" eb="17">
      <t>カク</t>
    </rPh>
    <rPh sb="18" eb="19">
      <t>カイ</t>
    </rPh>
    <rPh sb="19" eb="20">
      <t>ア</t>
    </rPh>
    <rPh sb="23" eb="24">
      <t>ニチ</t>
    </rPh>
    <rPh sb="27" eb="28">
      <t>カイ</t>
    </rPh>
    <rPh sb="28" eb="30">
      <t>ジッシ</t>
    </rPh>
    <phoneticPr fontId="1"/>
  </si>
  <si>
    <t>防除歴引用</t>
    <rPh sb="0" eb="5">
      <t>ボウジョレキインヨウ</t>
    </rPh>
    <phoneticPr fontId="1"/>
  </si>
  <si>
    <t>50％と想定（苗補給、ほ場旋回、ほ場間移動）</t>
    <rPh sb="4" eb="6">
      <t>ソウテイ</t>
    </rPh>
    <rPh sb="7" eb="8">
      <t>ナエ</t>
    </rPh>
    <rPh sb="8" eb="10">
      <t>ホキュウ</t>
    </rPh>
    <rPh sb="12" eb="13">
      <t>ジョウ</t>
    </rPh>
    <rPh sb="13" eb="15">
      <t>センカイ</t>
    </rPh>
    <rPh sb="17" eb="18">
      <t>ジョウ</t>
    </rPh>
    <rPh sb="18" eb="19">
      <t>カン</t>
    </rPh>
    <rPh sb="19" eb="21">
      <t>イドウ</t>
    </rPh>
    <phoneticPr fontId="1"/>
  </si>
  <si>
    <t>50％と想定（ほ場旋回、穀粒の積荷など）</t>
    <rPh sb="4" eb="6">
      <t>ソウテイ</t>
    </rPh>
    <rPh sb="8" eb="9">
      <t>ジョウ</t>
    </rPh>
    <rPh sb="9" eb="11">
      <t>センカイ</t>
    </rPh>
    <rPh sb="12" eb="13">
      <t>コク</t>
    </rPh>
    <rPh sb="13" eb="14">
      <t>ツブ</t>
    </rPh>
    <rPh sb="15" eb="17">
      <t>ツミニ</t>
    </rPh>
    <phoneticPr fontId="1"/>
  </si>
  <si>
    <t>薬液散布量</t>
    <rPh sb="0" eb="2">
      <t>ヤクエキ</t>
    </rPh>
    <rPh sb="2" eb="5">
      <t>サンプリョウ</t>
    </rPh>
    <phoneticPr fontId="1"/>
  </si>
  <si>
    <t>④＝⑥÷⑤</t>
    <phoneticPr fontId="1"/>
  </si>
  <si>
    <t>㍑/ha</t>
    <phoneticPr fontId="1"/>
  </si>
  <si>
    <t>㍑/時</t>
    <rPh sb="2" eb="3">
      <t>ジ</t>
    </rPh>
    <phoneticPr fontId="1"/>
  </si>
  <si>
    <t>70％と想定（ほ場内移動、薬液積載など）</t>
    <rPh sb="4" eb="6">
      <t>ソウテイ</t>
    </rPh>
    <rPh sb="8" eb="9">
      <t>ジョウ</t>
    </rPh>
    <rPh sb="9" eb="10">
      <t>ナイ</t>
    </rPh>
    <rPh sb="10" eb="12">
      <t>イドウ</t>
    </rPh>
    <rPh sb="13" eb="15">
      <t>ヤクエキ</t>
    </rPh>
    <rPh sb="15" eb="17">
      <t>セキサイ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</si>
</sst>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_);[Red]\(0\)"/>
    <numFmt numFmtId="178" formatCode="0.000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0" fillId="0" borderId="11" xfId="0" applyNumberFormat="1" applyBorder="1">
      <alignment vertical="center"/>
    </xf>
    <xf numFmtId="56" fontId="0" fillId="0" borderId="15" xfId="0" applyNumberFormat="1" applyBorder="1" applyAlignment="1">
      <alignment vertical="center" wrapText="1"/>
    </xf>
    <xf numFmtId="56" fontId="0" fillId="0" borderId="16" xfId="0" applyNumberFormat="1" applyBorder="1" applyAlignment="1">
      <alignment vertical="center" wrapText="1"/>
    </xf>
    <xf numFmtId="177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176" fontId="0" fillId="0" borderId="13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0" fontId="0" fillId="0" borderId="21" xfId="0" applyBorder="1">
      <alignment vertical="center"/>
    </xf>
    <xf numFmtId="176" fontId="4" fillId="0" borderId="20" xfId="0" applyNumberFormat="1" applyFont="1" applyBorder="1">
      <alignment vertical="center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76" fontId="3" fillId="0" borderId="13" xfId="0" applyNumberFormat="1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7" fillId="0" borderId="11" xfId="0" applyFont="1" applyBorder="1" applyAlignment="1">
      <alignment vertical="top" wrapText="1"/>
    </xf>
    <xf numFmtId="38" fontId="0" fillId="0" borderId="11" xfId="1" applyFont="1" applyBorder="1">
      <alignment vertical="center"/>
    </xf>
    <xf numFmtId="2" fontId="0" fillId="0" borderId="11" xfId="0" applyNumberFormat="1" applyBorder="1">
      <alignment vertical="center"/>
    </xf>
    <xf numFmtId="2" fontId="3" fillId="0" borderId="11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0" fillId="0" borderId="11" xfId="0" applyNumberFormat="1" applyBorder="1">
      <alignment vertical="center"/>
    </xf>
    <xf numFmtId="2" fontId="0" fillId="0" borderId="13" xfId="0" applyNumberFormat="1" applyBorder="1">
      <alignment vertical="center"/>
    </xf>
    <xf numFmtId="2" fontId="4" fillId="0" borderId="20" xfId="0" applyNumberFormat="1" applyFont="1" applyBorder="1">
      <alignment vertical="center"/>
    </xf>
    <xf numFmtId="176" fontId="0" fillId="0" borderId="1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2" xfId="0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vertical="center" textRotation="255" shrinkToFit="1"/>
    </xf>
    <xf numFmtId="0" fontId="0" fillId="0" borderId="14" xfId="0" applyBorder="1" applyAlignment="1">
      <alignment vertical="center" textRotation="255" shrinkToFit="1"/>
    </xf>
    <xf numFmtId="0" fontId="0" fillId="0" borderId="13" xfId="0" applyBorder="1" applyAlignment="1">
      <alignment vertical="center" textRotation="255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top" wrapTex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2" fillId="0" borderId="12" xfId="0" applyFont="1" applyBorder="1" applyAlignment="1">
      <alignment vertical="center"/>
    </xf>
    <xf numFmtId="5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/>
    </xf>
    <xf numFmtId="2" fontId="4" fillId="0" borderId="22" xfId="0" applyNumberFormat="1" applyFont="1" applyBorder="1" applyAlignment="1">
      <alignment vertical="center"/>
    </xf>
    <xf numFmtId="2" fontId="0" fillId="0" borderId="19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7" fontId="0" fillId="0" borderId="8" xfId="0" applyNumberFormat="1" applyBorder="1" applyAlignment="1">
      <alignment horizontal="right" vertical="center"/>
    </xf>
    <xf numFmtId="0" fontId="0" fillId="0" borderId="13" xfId="0" applyBorder="1" applyAlignment="1">
      <alignment vertical="top" wrapText="1"/>
    </xf>
    <xf numFmtId="56" fontId="8" fillId="0" borderId="12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16</xdr:row>
      <xdr:rowOff>133350</xdr:rowOff>
    </xdr:from>
    <xdr:to>
      <xdr:col>9</xdr:col>
      <xdr:colOff>1238251</xdr:colOff>
      <xdr:row>17</xdr:row>
      <xdr:rowOff>257175</xdr:rowOff>
    </xdr:to>
    <xdr:sp macro="" textlink="">
      <xdr:nvSpPr>
        <xdr:cNvPr id="5" name="テキスト ボックス 4"/>
        <xdr:cNvSpPr txBox="1"/>
      </xdr:nvSpPr>
      <xdr:spPr>
        <a:xfrm>
          <a:off x="5629275" y="4324350"/>
          <a:ext cx="1209676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作業機が複数台の場合の追加項目</a:t>
          </a:r>
        </a:p>
      </xdr:txBody>
    </xdr:sp>
    <xdr:clientData/>
  </xdr:twoCellAnchor>
  <xdr:twoCellAnchor>
    <xdr:from>
      <xdr:col>9</xdr:col>
      <xdr:colOff>47625</xdr:colOff>
      <xdr:row>6</xdr:row>
      <xdr:rowOff>276225</xdr:rowOff>
    </xdr:from>
    <xdr:to>
      <xdr:col>9</xdr:col>
      <xdr:colOff>1257301</xdr:colOff>
      <xdr:row>8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5648325" y="1695450"/>
          <a:ext cx="1209676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作業機が複数台の場合の追加項目</a:t>
          </a:r>
        </a:p>
      </xdr:txBody>
    </xdr:sp>
    <xdr:clientData/>
  </xdr:twoCellAnchor>
  <xdr:twoCellAnchor>
    <xdr:from>
      <xdr:col>9</xdr:col>
      <xdr:colOff>28575</xdr:colOff>
      <xdr:row>6</xdr:row>
      <xdr:rowOff>266700</xdr:rowOff>
    </xdr:from>
    <xdr:to>
      <xdr:col>9</xdr:col>
      <xdr:colOff>1228725</xdr:colOff>
      <xdr:row>8</xdr:row>
      <xdr:rowOff>47625</xdr:rowOff>
    </xdr:to>
    <xdr:sp macro="" textlink="">
      <xdr:nvSpPr>
        <xdr:cNvPr id="2" name="四角形吹き出し 1"/>
        <xdr:cNvSpPr/>
      </xdr:nvSpPr>
      <xdr:spPr>
        <a:xfrm>
          <a:off x="5629275" y="1685925"/>
          <a:ext cx="1200150" cy="438150"/>
        </a:xfrm>
        <a:prstGeom prst="wedgeRectCallout">
          <a:avLst>
            <a:gd name="adj1" fmla="val -58994"/>
            <a:gd name="adj2" fmla="val -1300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</xdr:colOff>
      <xdr:row>16</xdr:row>
      <xdr:rowOff>114300</xdr:rowOff>
    </xdr:from>
    <xdr:to>
      <xdr:col>9</xdr:col>
      <xdr:colOff>1209675</xdr:colOff>
      <xdr:row>17</xdr:row>
      <xdr:rowOff>247650</xdr:rowOff>
    </xdr:to>
    <xdr:sp macro="" textlink="">
      <xdr:nvSpPr>
        <xdr:cNvPr id="4" name="四角形吹き出し 3"/>
        <xdr:cNvSpPr/>
      </xdr:nvSpPr>
      <xdr:spPr>
        <a:xfrm>
          <a:off x="5610225" y="4305300"/>
          <a:ext cx="1200150" cy="438150"/>
        </a:xfrm>
        <a:prstGeom prst="wedgeRectCallout">
          <a:avLst>
            <a:gd name="adj1" fmla="val -55819"/>
            <a:gd name="adj2" fmla="val -14087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workbookViewId="0">
      <selection activeCell="L9" sqref="L9"/>
    </sheetView>
  </sheetViews>
  <sheetFormatPr defaultRowHeight="14.25" x14ac:dyDescent="0.15"/>
  <cols>
    <col min="1" max="1" width="1.375" customWidth="1"/>
    <col min="2" max="2" width="3.875" customWidth="1"/>
    <col min="3" max="3" width="2.75" customWidth="1"/>
    <col min="4" max="4" width="2.875" customWidth="1"/>
    <col min="5" max="5" width="19.75" customWidth="1"/>
    <col min="6" max="6" width="9.375" style="1" customWidth="1"/>
    <col min="7" max="7" width="13" customWidth="1"/>
    <col min="8" max="8" width="10.125" customWidth="1"/>
    <col min="9" max="9" width="23.625" customWidth="1"/>
    <col min="10" max="10" width="1" customWidth="1"/>
  </cols>
  <sheetData>
    <row r="1" spans="2:9" ht="9" customHeight="1" x14ac:dyDescent="0.15"/>
    <row r="2" spans="2:9" ht="20.100000000000001" customHeight="1" thickBot="1" x14ac:dyDescent="0.2">
      <c r="B2" s="44" t="s">
        <v>24</v>
      </c>
      <c r="C2" s="45"/>
      <c r="D2" s="45"/>
      <c r="E2" s="46"/>
      <c r="F2" s="18" t="s">
        <v>13</v>
      </c>
      <c r="G2" s="18" t="s">
        <v>14</v>
      </c>
      <c r="H2" s="18" t="s">
        <v>15</v>
      </c>
      <c r="I2" s="18" t="s">
        <v>25</v>
      </c>
    </row>
    <row r="3" spans="2:9" ht="20.100000000000001" customHeight="1" thickBot="1" x14ac:dyDescent="0.2">
      <c r="B3" s="70" t="s">
        <v>1</v>
      </c>
      <c r="C3" s="71"/>
      <c r="D3" s="71"/>
      <c r="E3" s="72"/>
      <c r="F3" s="23" t="s">
        <v>17</v>
      </c>
      <c r="G3" s="24" t="s">
        <v>46</v>
      </c>
      <c r="H3" s="26">
        <f>H4*H14/H19</f>
        <v>13.305600000000002</v>
      </c>
      <c r="I3" s="25"/>
    </row>
    <row r="4" spans="2:9" ht="20.100000000000001" customHeight="1" x14ac:dyDescent="0.15">
      <c r="B4" s="47" t="s">
        <v>2</v>
      </c>
      <c r="C4" s="48"/>
      <c r="D4" s="48"/>
      <c r="E4" s="49"/>
      <c r="F4" s="20" t="s">
        <v>18</v>
      </c>
      <c r="G4" s="21" t="s">
        <v>40</v>
      </c>
      <c r="H4" s="22">
        <f>H5*H11</f>
        <v>1.512</v>
      </c>
      <c r="I4" s="3"/>
    </row>
    <row r="5" spans="2:9" ht="39" customHeight="1" x14ac:dyDescent="0.15">
      <c r="B5" s="7"/>
      <c r="C5" s="50" t="s">
        <v>3</v>
      </c>
      <c r="D5" s="51"/>
      <c r="E5" s="52"/>
      <c r="F5" s="5" t="s">
        <v>19</v>
      </c>
      <c r="G5" s="10" t="s">
        <v>41</v>
      </c>
      <c r="H5" s="37">
        <f>1/H6</f>
        <v>0.27</v>
      </c>
      <c r="I5" s="53"/>
    </row>
    <row r="6" spans="2:9" ht="31.5" customHeight="1" x14ac:dyDescent="0.15">
      <c r="B6" s="7"/>
      <c r="C6" s="44" t="s">
        <v>16</v>
      </c>
      <c r="D6" s="54"/>
      <c r="E6" s="55"/>
      <c r="F6" s="5" t="s">
        <v>20</v>
      </c>
      <c r="G6" s="11" t="s">
        <v>42</v>
      </c>
      <c r="H6" s="14">
        <f>1/(H7*H10/100)</f>
        <v>3.7037037037037033</v>
      </c>
      <c r="I6" s="73"/>
    </row>
    <row r="7" spans="2:9" ht="32.1" customHeight="1" x14ac:dyDescent="0.15">
      <c r="B7" s="7"/>
      <c r="C7" s="7"/>
      <c r="D7" s="56" t="s">
        <v>4</v>
      </c>
      <c r="E7" s="46"/>
      <c r="F7" s="5" t="s">
        <v>19</v>
      </c>
      <c r="G7" s="10" t="s">
        <v>43</v>
      </c>
      <c r="H7" s="37">
        <f>H8*H9/10</f>
        <v>0.54</v>
      </c>
      <c r="I7" s="53" t="s">
        <v>47</v>
      </c>
    </row>
    <row r="8" spans="2:9" ht="32.1" customHeight="1" x14ac:dyDescent="0.15">
      <c r="B8" s="7"/>
      <c r="C8" s="7"/>
      <c r="D8" s="7"/>
      <c r="E8" s="6" t="s">
        <v>58</v>
      </c>
      <c r="F8" s="5" t="s">
        <v>21</v>
      </c>
      <c r="G8" s="10" t="s">
        <v>31</v>
      </c>
      <c r="H8" s="4">
        <v>3</v>
      </c>
      <c r="I8" s="58"/>
    </row>
    <row r="9" spans="2:9" ht="32.1" customHeight="1" x14ac:dyDescent="0.15">
      <c r="B9" s="7"/>
      <c r="C9" s="7"/>
      <c r="D9" s="8"/>
      <c r="E9" s="6" t="s">
        <v>59</v>
      </c>
      <c r="F9" s="5" t="s">
        <v>22</v>
      </c>
      <c r="G9" s="10" t="s">
        <v>32</v>
      </c>
      <c r="H9" s="4">
        <v>1.8</v>
      </c>
      <c r="I9" s="59"/>
    </row>
    <row r="10" spans="2:9" ht="45.75" customHeight="1" x14ac:dyDescent="0.15">
      <c r="B10" s="7"/>
      <c r="C10" s="8"/>
      <c r="D10" s="50" t="s">
        <v>5</v>
      </c>
      <c r="E10" s="52"/>
      <c r="F10" s="5" t="s">
        <v>23</v>
      </c>
      <c r="G10" s="10" t="s">
        <v>33</v>
      </c>
      <c r="H10" s="4">
        <v>50</v>
      </c>
      <c r="I10" s="12" t="s">
        <v>86</v>
      </c>
    </row>
    <row r="11" spans="2:9" ht="20.100000000000001" customHeight="1" x14ac:dyDescent="0.15">
      <c r="B11" s="7"/>
      <c r="C11" s="56" t="s">
        <v>6</v>
      </c>
      <c r="D11" s="45"/>
      <c r="E11" s="46"/>
      <c r="F11" s="5" t="s">
        <v>26</v>
      </c>
      <c r="G11" s="10" t="s">
        <v>44</v>
      </c>
      <c r="H11" s="4">
        <f>H12*H13/100</f>
        <v>5.6</v>
      </c>
      <c r="I11" s="53"/>
    </row>
    <row r="12" spans="2:9" ht="20.100000000000001" customHeight="1" x14ac:dyDescent="0.15">
      <c r="B12" s="7"/>
      <c r="C12" s="7"/>
      <c r="D12" s="60" t="s">
        <v>7</v>
      </c>
      <c r="E12" s="60"/>
      <c r="F12" s="5" t="s">
        <v>26</v>
      </c>
      <c r="G12" s="10" t="s">
        <v>34</v>
      </c>
      <c r="H12" s="4">
        <v>8</v>
      </c>
      <c r="I12" s="58"/>
    </row>
    <row r="13" spans="2:9" ht="20.100000000000001" customHeight="1" x14ac:dyDescent="0.15">
      <c r="B13" s="8"/>
      <c r="C13" s="8"/>
      <c r="D13" s="60" t="s">
        <v>8</v>
      </c>
      <c r="E13" s="60"/>
      <c r="F13" s="5" t="s">
        <v>23</v>
      </c>
      <c r="G13" s="10" t="s">
        <v>35</v>
      </c>
      <c r="H13" s="4">
        <v>70</v>
      </c>
      <c r="I13" s="59"/>
    </row>
    <row r="14" spans="2:9" ht="17.25" customHeight="1" x14ac:dyDescent="0.15">
      <c r="B14" s="56" t="s">
        <v>9</v>
      </c>
      <c r="C14" s="45"/>
      <c r="D14" s="45"/>
      <c r="E14" s="46"/>
      <c r="F14" s="5" t="s">
        <v>27</v>
      </c>
      <c r="G14" s="10" t="s">
        <v>45</v>
      </c>
      <c r="H14" s="13">
        <f>H17*H18/100</f>
        <v>8.8000000000000007</v>
      </c>
      <c r="I14" s="4"/>
    </row>
    <row r="15" spans="2:9" ht="24" customHeight="1" x14ac:dyDescent="0.15">
      <c r="B15" s="7"/>
      <c r="C15" s="61" t="s">
        <v>10</v>
      </c>
      <c r="D15" s="44" t="s">
        <v>28</v>
      </c>
      <c r="E15" s="55"/>
      <c r="F15" s="66" t="s">
        <v>29</v>
      </c>
      <c r="G15" s="68" t="s">
        <v>36</v>
      </c>
      <c r="H15" s="15">
        <v>43966</v>
      </c>
      <c r="I15" s="57" t="s">
        <v>48</v>
      </c>
    </row>
    <row r="16" spans="2:9" ht="21.75" customHeight="1" x14ac:dyDescent="0.15">
      <c r="B16" s="7"/>
      <c r="C16" s="62"/>
      <c r="D16" s="64"/>
      <c r="E16" s="65"/>
      <c r="F16" s="67"/>
      <c r="G16" s="69"/>
      <c r="H16" s="16">
        <v>43976</v>
      </c>
      <c r="I16" s="74"/>
    </row>
    <row r="17" spans="2:9" ht="20.100000000000001" customHeight="1" x14ac:dyDescent="0.15">
      <c r="B17" s="7"/>
      <c r="C17" s="63"/>
      <c r="D17" s="60" t="s">
        <v>11</v>
      </c>
      <c r="E17" s="60"/>
      <c r="F17" s="5" t="s">
        <v>27</v>
      </c>
      <c r="G17" s="10" t="s">
        <v>37</v>
      </c>
      <c r="H17" s="17">
        <f>H16-H15+1</f>
        <v>11</v>
      </c>
      <c r="I17" s="27"/>
    </row>
    <row r="18" spans="2:9" ht="20.100000000000001" customHeight="1" x14ac:dyDescent="0.15">
      <c r="B18" s="8"/>
      <c r="C18" s="50" t="s">
        <v>12</v>
      </c>
      <c r="D18" s="51"/>
      <c r="E18" s="52"/>
      <c r="F18" s="5" t="s">
        <v>23</v>
      </c>
      <c r="G18" s="10" t="s">
        <v>38</v>
      </c>
      <c r="H18" s="4">
        <v>80</v>
      </c>
      <c r="I18" s="27" t="s">
        <v>49</v>
      </c>
    </row>
    <row r="19" spans="2:9" ht="20.100000000000001" customHeight="1" x14ac:dyDescent="0.15">
      <c r="B19" s="50" t="s">
        <v>0</v>
      </c>
      <c r="C19" s="51"/>
      <c r="D19" s="51"/>
      <c r="E19" s="52"/>
      <c r="F19" s="5" t="s">
        <v>30</v>
      </c>
      <c r="G19" s="10" t="s">
        <v>39</v>
      </c>
      <c r="H19" s="4">
        <v>1</v>
      </c>
      <c r="I19" s="27"/>
    </row>
    <row r="20" spans="2:9" ht="6.75" customHeight="1" x14ac:dyDescent="0.15"/>
  </sheetData>
  <mergeCells count="22">
    <mergeCell ref="I5:I6"/>
    <mergeCell ref="I11:I13"/>
    <mergeCell ref="I7:I9"/>
    <mergeCell ref="D15:E16"/>
    <mergeCell ref="F15:F16"/>
    <mergeCell ref="G15:G16"/>
    <mergeCell ref="I15:I16"/>
    <mergeCell ref="C6:E6"/>
    <mergeCell ref="C5:E5"/>
    <mergeCell ref="B4:E4"/>
    <mergeCell ref="B14:E14"/>
    <mergeCell ref="C18:E18"/>
    <mergeCell ref="C11:E11"/>
    <mergeCell ref="B2:E2"/>
    <mergeCell ref="B3:E3"/>
    <mergeCell ref="D10:E10"/>
    <mergeCell ref="D7:E7"/>
    <mergeCell ref="B19:E19"/>
    <mergeCell ref="D17:E17"/>
    <mergeCell ref="C15:C17"/>
    <mergeCell ref="D12:E12"/>
    <mergeCell ref="D13:E1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showGridLines="0" workbookViewId="0">
      <selection sqref="A1:K22"/>
    </sheetView>
  </sheetViews>
  <sheetFormatPr defaultRowHeight="14.25" x14ac:dyDescent="0.15"/>
  <cols>
    <col min="1" max="1" width="1.375" customWidth="1"/>
    <col min="2" max="2" width="3.875" customWidth="1"/>
    <col min="3" max="3" width="2.75" customWidth="1"/>
    <col min="4" max="4" width="2.875" customWidth="1"/>
    <col min="5" max="5" width="19.75" customWidth="1"/>
    <col min="6" max="6" width="9.375" style="1" customWidth="1"/>
    <col min="7" max="7" width="13" customWidth="1"/>
    <col min="8" max="8" width="10.375" customWidth="1"/>
    <col min="9" max="9" width="10.125" customWidth="1"/>
    <col min="10" max="10" width="17.5" customWidth="1"/>
    <col min="11" max="11" width="1" customWidth="1"/>
  </cols>
  <sheetData>
    <row r="1" spans="2:10" ht="9" customHeight="1" x14ac:dyDescent="0.15"/>
    <row r="2" spans="2:10" ht="20.100000000000001" customHeight="1" thickBot="1" x14ac:dyDescent="0.2">
      <c r="B2" s="44" t="s">
        <v>24</v>
      </c>
      <c r="C2" s="45"/>
      <c r="D2" s="45"/>
      <c r="E2" s="46"/>
      <c r="F2" s="18" t="s">
        <v>13</v>
      </c>
      <c r="G2" s="18" t="s">
        <v>14</v>
      </c>
      <c r="H2" s="18" t="s">
        <v>50</v>
      </c>
      <c r="I2" s="18" t="s">
        <v>51</v>
      </c>
      <c r="J2" s="18" t="s">
        <v>25</v>
      </c>
    </row>
    <row r="3" spans="2:10" ht="20.100000000000001" customHeight="1" thickBot="1" x14ac:dyDescent="0.2">
      <c r="B3" s="70" t="s">
        <v>1</v>
      </c>
      <c r="C3" s="71"/>
      <c r="D3" s="71"/>
      <c r="E3" s="72"/>
      <c r="F3" s="23" t="s">
        <v>17</v>
      </c>
      <c r="G3" s="24" t="s">
        <v>54</v>
      </c>
      <c r="H3" s="87">
        <f>H15/H6</f>
        <v>22.641206535677352</v>
      </c>
      <c r="I3" s="88"/>
      <c r="J3" s="25"/>
    </row>
    <row r="4" spans="2:10" ht="20.100000000000001" customHeight="1" x14ac:dyDescent="0.15">
      <c r="B4" s="47" t="s">
        <v>2</v>
      </c>
      <c r="C4" s="48"/>
      <c r="D4" s="48"/>
      <c r="E4" s="49"/>
      <c r="F4" s="20" t="s">
        <v>18</v>
      </c>
      <c r="G4" s="21" t="s">
        <v>75</v>
      </c>
      <c r="H4" s="33">
        <f>H5*H12</f>
        <v>3.9894400000000005</v>
      </c>
      <c r="I4" s="22">
        <f>I5*H12</f>
        <v>2.5087999999999999</v>
      </c>
      <c r="J4" s="3"/>
    </row>
    <row r="5" spans="2:10" ht="21" customHeight="1" x14ac:dyDescent="0.15">
      <c r="B5" s="7"/>
      <c r="C5" s="75" t="s">
        <v>3</v>
      </c>
      <c r="D5" s="76"/>
      <c r="E5" s="77"/>
      <c r="F5" s="5" t="s">
        <v>19</v>
      </c>
      <c r="G5" s="10" t="s">
        <v>74</v>
      </c>
      <c r="H5" s="38">
        <f>1/H7</f>
        <v>0.71240000000000014</v>
      </c>
      <c r="I5" s="37">
        <f>1/I7</f>
        <v>0.44800000000000001</v>
      </c>
      <c r="J5" s="29"/>
    </row>
    <row r="6" spans="2:10" ht="23.25" customHeight="1" x14ac:dyDescent="0.15">
      <c r="B6" s="7"/>
      <c r="C6" s="75" t="s">
        <v>57</v>
      </c>
      <c r="D6" s="76"/>
      <c r="E6" s="77"/>
      <c r="F6" s="5" t="s">
        <v>20</v>
      </c>
      <c r="G6" s="11" t="s">
        <v>55</v>
      </c>
      <c r="H6" s="89">
        <f>H7+I7</f>
        <v>3.6358486404106838</v>
      </c>
      <c r="I6" s="90"/>
      <c r="J6" s="34" t="s">
        <v>71</v>
      </c>
    </row>
    <row r="7" spans="2:10" ht="27.75" customHeight="1" x14ac:dyDescent="0.15">
      <c r="B7" s="7"/>
      <c r="C7" s="95" t="s">
        <v>16</v>
      </c>
      <c r="D7" s="96"/>
      <c r="E7" s="97"/>
      <c r="F7" s="5" t="s">
        <v>20</v>
      </c>
      <c r="G7" s="11" t="s">
        <v>56</v>
      </c>
      <c r="H7" s="31">
        <f>1/(H8*H11/100)*H21</f>
        <v>1.4037057832678268</v>
      </c>
      <c r="I7" s="31">
        <f>1/(I8*I11/100)*I21</f>
        <v>2.2321428571428572</v>
      </c>
      <c r="J7" s="32"/>
    </row>
    <row r="8" spans="2:10" ht="24" customHeight="1" x14ac:dyDescent="0.15">
      <c r="B8" s="7"/>
      <c r="C8" s="7"/>
      <c r="D8" s="56" t="s">
        <v>4</v>
      </c>
      <c r="E8" s="46"/>
      <c r="F8" s="5" t="s">
        <v>19</v>
      </c>
      <c r="G8" s="11" t="s">
        <v>60</v>
      </c>
      <c r="H8" s="39">
        <f>H9*H10/10</f>
        <v>0.89050000000000007</v>
      </c>
      <c r="I8" s="37">
        <f>I9*I10/10</f>
        <v>0.55999999999999994</v>
      </c>
      <c r="J8" s="29"/>
    </row>
    <row r="9" spans="2:10" ht="22.5" customHeight="1" x14ac:dyDescent="0.15">
      <c r="B9" s="7"/>
      <c r="C9" s="7"/>
      <c r="D9" s="7"/>
      <c r="E9" s="6" t="s">
        <v>58</v>
      </c>
      <c r="F9" s="5" t="s">
        <v>21</v>
      </c>
      <c r="G9" s="10" t="s">
        <v>61</v>
      </c>
      <c r="H9" s="10">
        <v>6.5</v>
      </c>
      <c r="I9" s="4">
        <v>2</v>
      </c>
      <c r="J9" s="78" t="s">
        <v>76</v>
      </c>
    </row>
    <row r="10" spans="2:10" ht="22.5" customHeight="1" x14ac:dyDescent="0.15">
      <c r="B10" s="7"/>
      <c r="C10" s="7"/>
      <c r="D10" s="8"/>
      <c r="E10" s="6" t="s">
        <v>59</v>
      </c>
      <c r="F10" s="5" t="s">
        <v>22</v>
      </c>
      <c r="G10" s="10" t="s">
        <v>62</v>
      </c>
      <c r="H10" s="10">
        <v>1.37</v>
      </c>
      <c r="I10" s="4">
        <v>2.8</v>
      </c>
      <c r="J10" s="73"/>
    </row>
    <row r="11" spans="2:10" ht="26.25" customHeight="1" x14ac:dyDescent="0.15">
      <c r="B11" s="7"/>
      <c r="C11" s="8"/>
      <c r="D11" s="50" t="s">
        <v>5</v>
      </c>
      <c r="E11" s="52"/>
      <c r="F11" s="5" t="s">
        <v>23</v>
      </c>
      <c r="G11" s="10" t="s">
        <v>73</v>
      </c>
      <c r="H11" s="10">
        <v>80</v>
      </c>
      <c r="I11" s="4">
        <v>80</v>
      </c>
      <c r="J11" s="12" t="s">
        <v>72</v>
      </c>
    </row>
    <row r="12" spans="2:10" ht="20.100000000000001" customHeight="1" x14ac:dyDescent="0.15">
      <c r="B12" s="7"/>
      <c r="C12" s="56" t="s">
        <v>6</v>
      </c>
      <c r="D12" s="45"/>
      <c r="E12" s="46"/>
      <c r="F12" s="5" t="s">
        <v>26</v>
      </c>
      <c r="G12" s="10" t="s">
        <v>63</v>
      </c>
      <c r="H12" s="91">
        <f>H13*H14/100</f>
        <v>5.6</v>
      </c>
      <c r="I12" s="86"/>
      <c r="J12" s="29"/>
    </row>
    <row r="13" spans="2:10" ht="20.100000000000001" customHeight="1" x14ac:dyDescent="0.15">
      <c r="B13" s="7"/>
      <c r="C13" s="7"/>
      <c r="D13" s="60" t="s">
        <v>7</v>
      </c>
      <c r="E13" s="60"/>
      <c r="F13" s="5" t="s">
        <v>26</v>
      </c>
      <c r="G13" s="10" t="s">
        <v>35</v>
      </c>
      <c r="H13" s="91">
        <v>8</v>
      </c>
      <c r="I13" s="86"/>
      <c r="J13" s="30"/>
    </row>
    <row r="14" spans="2:10" ht="20.100000000000001" customHeight="1" x14ac:dyDescent="0.15">
      <c r="B14" s="8"/>
      <c r="C14" s="8"/>
      <c r="D14" s="60" t="s">
        <v>8</v>
      </c>
      <c r="E14" s="60"/>
      <c r="F14" s="5" t="s">
        <v>23</v>
      </c>
      <c r="G14" s="10" t="s">
        <v>64</v>
      </c>
      <c r="H14" s="91">
        <v>70</v>
      </c>
      <c r="I14" s="86"/>
      <c r="J14" s="30"/>
    </row>
    <row r="15" spans="2:10" ht="20.100000000000001" customHeight="1" x14ac:dyDescent="0.15">
      <c r="B15" s="92" t="s">
        <v>52</v>
      </c>
      <c r="C15" s="93"/>
      <c r="D15" s="93"/>
      <c r="E15" s="94"/>
      <c r="F15" s="5" t="s">
        <v>53</v>
      </c>
      <c r="G15" s="10" t="s">
        <v>65</v>
      </c>
      <c r="H15" s="83">
        <f>H12*H16</f>
        <v>82.32</v>
      </c>
      <c r="I15" s="84"/>
      <c r="J15" s="28"/>
    </row>
    <row r="16" spans="2:10" ht="17.25" customHeight="1" x14ac:dyDescent="0.15">
      <c r="B16" s="56" t="s">
        <v>9</v>
      </c>
      <c r="C16" s="45"/>
      <c r="D16" s="45"/>
      <c r="E16" s="46"/>
      <c r="F16" s="5" t="s">
        <v>27</v>
      </c>
      <c r="G16" s="10" t="s">
        <v>66</v>
      </c>
      <c r="H16" s="85">
        <f>H19*H20/100</f>
        <v>14.7</v>
      </c>
      <c r="I16" s="86"/>
      <c r="J16" s="4"/>
    </row>
    <row r="17" spans="2:10" ht="24" customHeight="1" x14ac:dyDescent="0.15">
      <c r="B17" s="7"/>
      <c r="C17" s="61" t="s">
        <v>10</v>
      </c>
      <c r="D17" s="44" t="s">
        <v>28</v>
      </c>
      <c r="E17" s="55"/>
      <c r="F17" s="66" t="s">
        <v>29</v>
      </c>
      <c r="G17" s="68" t="s">
        <v>67</v>
      </c>
      <c r="H17" s="79">
        <v>43941</v>
      </c>
      <c r="I17" s="80"/>
      <c r="J17" s="57"/>
    </row>
    <row r="18" spans="2:10" ht="21.75" customHeight="1" x14ac:dyDescent="0.15">
      <c r="B18" s="7"/>
      <c r="C18" s="62"/>
      <c r="D18" s="64"/>
      <c r="E18" s="65"/>
      <c r="F18" s="67"/>
      <c r="G18" s="69"/>
      <c r="H18" s="81">
        <v>43961</v>
      </c>
      <c r="I18" s="82"/>
      <c r="J18" s="74"/>
    </row>
    <row r="19" spans="2:10" ht="20.100000000000001" customHeight="1" x14ac:dyDescent="0.15">
      <c r="B19" s="7"/>
      <c r="C19" s="63"/>
      <c r="D19" s="60" t="s">
        <v>11</v>
      </c>
      <c r="E19" s="60"/>
      <c r="F19" s="5" t="s">
        <v>27</v>
      </c>
      <c r="G19" s="10" t="s">
        <v>68</v>
      </c>
      <c r="H19" s="98">
        <f>H18-H17+1</f>
        <v>21</v>
      </c>
      <c r="I19" s="86"/>
      <c r="J19" s="27"/>
    </row>
    <row r="20" spans="2:10" ht="20.100000000000001" customHeight="1" x14ac:dyDescent="0.15">
      <c r="B20" s="8"/>
      <c r="C20" s="50" t="s">
        <v>12</v>
      </c>
      <c r="D20" s="51"/>
      <c r="E20" s="52"/>
      <c r="F20" s="5" t="s">
        <v>23</v>
      </c>
      <c r="G20" s="10" t="s">
        <v>69</v>
      </c>
      <c r="H20" s="91">
        <v>70</v>
      </c>
      <c r="I20" s="86"/>
      <c r="J20" s="27" t="s">
        <v>49</v>
      </c>
    </row>
    <row r="21" spans="2:10" ht="20.100000000000001" customHeight="1" x14ac:dyDescent="0.15">
      <c r="B21" s="50" t="s">
        <v>0</v>
      </c>
      <c r="C21" s="51"/>
      <c r="D21" s="51"/>
      <c r="E21" s="52"/>
      <c r="F21" s="5" t="s">
        <v>30</v>
      </c>
      <c r="G21" s="10" t="s">
        <v>70</v>
      </c>
      <c r="H21" s="4">
        <v>1</v>
      </c>
      <c r="I21" s="4">
        <v>1</v>
      </c>
      <c r="J21" s="27"/>
    </row>
    <row r="22" spans="2:10" ht="6.75" customHeight="1" x14ac:dyDescent="0.15"/>
  </sheetData>
  <mergeCells count="33">
    <mergeCell ref="C20:E20"/>
    <mergeCell ref="B21:E21"/>
    <mergeCell ref="H3:I3"/>
    <mergeCell ref="H6:I6"/>
    <mergeCell ref="H12:I12"/>
    <mergeCell ref="H13:I13"/>
    <mergeCell ref="H14:I14"/>
    <mergeCell ref="B15:E15"/>
    <mergeCell ref="C7:E7"/>
    <mergeCell ref="H19:I19"/>
    <mergeCell ref="B16:E16"/>
    <mergeCell ref="C17:C19"/>
    <mergeCell ref="D17:E18"/>
    <mergeCell ref="F17:F18"/>
    <mergeCell ref="G17:G18"/>
    <mergeCell ref="H20:I20"/>
    <mergeCell ref="J17:J18"/>
    <mergeCell ref="D19:E19"/>
    <mergeCell ref="D8:E8"/>
    <mergeCell ref="D11:E11"/>
    <mergeCell ref="C12:E12"/>
    <mergeCell ref="D13:E13"/>
    <mergeCell ref="D14:E14"/>
    <mergeCell ref="J9:J10"/>
    <mergeCell ref="H17:I17"/>
    <mergeCell ref="H18:I18"/>
    <mergeCell ref="H15:I15"/>
    <mergeCell ref="H16:I16"/>
    <mergeCell ref="B2:E2"/>
    <mergeCell ref="B3:E3"/>
    <mergeCell ref="B4:E4"/>
    <mergeCell ref="C5:E5"/>
    <mergeCell ref="C6:E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sqref="A1:J20"/>
    </sheetView>
  </sheetViews>
  <sheetFormatPr defaultRowHeight="14.25" x14ac:dyDescent="0.15"/>
  <cols>
    <col min="1" max="1" width="1.375" customWidth="1"/>
    <col min="2" max="2" width="3.875" customWidth="1"/>
    <col min="3" max="3" width="2.75" customWidth="1"/>
    <col min="4" max="4" width="2.875" customWidth="1"/>
    <col min="5" max="5" width="19.75" customWidth="1"/>
    <col min="6" max="6" width="9.375" style="2" customWidth="1"/>
    <col min="7" max="7" width="13" customWidth="1"/>
    <col min="8" max="8" width="10.125" customWidth="1"/>
    <col min="9" max="9" width="23.625" customWidth="1"/>
    <col min="10" max="10" width="1" customWidth="1"/>
  </cols>
  <sheetData>
    <row r="1" spans="2:9" ht="9" customHeight="1" x14ac:dyDescent="0.15"/>
    <row r="2" spans="2:9" ht="20.100000000000001" customHeight="1" thickBot="1" x14ac:dyDescent="0.2">
      <c r="B2" s="44" t="s">
        <v>24</v>
      </c>
      <c r="C2" s="45"/>
      <c r="D2" s="45"/>
      <c r="E2" s="46"/>
      <c r="F2" s="18" t="s">
        <v>13</v>
      </c>
      <c r="G2" s="18" t="s">
        <v>14</v>
      </c>
      <c r="H2" s="18" t="s">
        <v>15</v>
      </c>
      <c r="I2" s="18" t="s">
        <v>25</v>
      </c>
    </row>
    <row r="3" spans="2:9" ht="20.100000000000001" customHeight="1" thickBot="1" x14ac:dyDescent="0.2">
      <c r="B3" s="70" t="s">
        <v>1</v>
      </c>
      <c r="C3" s="71"/>
      <c r="D3" s="71"/>
      <c r="E3" s="72"/>
      <c r="F3" s="23" t="s">
        <v>17</v>
      </c>
      <c r="G3" s="24" t="s">
        <v>46</v>
      </c>
      <c r="H3" s="26">
        <f>H4*H14/H19</f>
        <v>16.275168000000001</v>
      </c>
      <c r="I3" s="25"/>
    </row>
    <row r="4" spans="2:9" ht="20.100000000000001" customHeight="1" x14ac:dyDescent="0.15">
      <c r="B4" s="47" t="s">
        <v>2</v>
      </c>
      <c r="C4" s="48"/>
      <c r="D4" s="48"/>
      <c r="E4" s="49"/>
      <c r="F4" s="20" t="s">
        <v>18</v>
      </c>
      <c r="G4" s="21" t="s">
        <v>40</v>
      </c>
      <c r="H4" s="41">
        <f>H5*H11</f>
        <v>1.04328</v>
      </c>
      <c r="I4" s="3"/>
    </row>
    <row r="5" spans="2:9" ht="39" customHeight="1" x14ac:dyDescent="0.15">
      <c r="B5" s="19"/>
      <c r="C5" s="50" t="s">
        <v>3</v>
      </c>
      <c r="D5" s="51"/>
      <c r="E5" s="52"/>
      <c r="F5" s="5" t="s">
        <v>19</v>
      </c>
      <c r="G5" s="10" t="s">
        <v>41</v>
      </c>
      <c r="H5" s="37">
        <f>1/H6</f>
        <v>0.24839999999999998</v>
      </c>
      <c r="I5" s="29"/>
    </row>
    <row r="6" spans="2:9" ht="31.5" customHeight="1" x14ac:dyDescent="0.15">
      <c r="B6" s="19"/>
      <c r="C6" s="44" t="s">
        <v>16</v>
      </c>
      <c r="D6" s="54"/>
      <c r="E6" s="55"/>
      <c r="F6" s="5" t="s">
        <v>20</v>
      </c>
      <c r="G6" s="11" t="s">
        <v>42</v>
      </c>
      <c r="H6" s="37">
        <f>1/(H7*H10/100)</f>
        <v>4.0257648953301128</v>
      </c>
      <c r="I6" s="32"/>
    </row>
    <row r="7" spans="2:9" ht="32.1" customHeight="1" x14ac:dyDescent="0.15">
      <c r="B7" s="19"/>
      <c r="C7" s="19"/>
      <c r="D7" s="56" t="s">
        <v>4</v>
      </c>
      <c r="E7" s="46"/>
      <c r="F7" s="5" t="s">
        <v>19</v>
      </c>
      <c r="G7" s="10" t="s">
        <v>43</v>
      </c>
      <c r="H7" s="40">
        <f>H8*H9/10</f>
        <v>0.49680000000000002</v>
      </c>
      <c r="I7" s="53" t="s">
        <v>47</v>
      </c>
    </row>
    <row r="8" spans="2:9" ht="32.1" customHeight="1" x14ac:dyDescent="0.15">
      <c r="B8" s="19"/>
      <c r="C8" s="19"/>
      <c r="D8" s="19"/>
      <c r="E8" s="9" t="s">
        <v>58</v>
      </c>
      <c r="F8" s="5" t="s">
        <v>21</v>
      </c>
      <c r="G8" s="10" t="s">
        <v>31</v>
      </c>
      <c r="H8" s="4">
        <v>2.88</v>
      </c>
      <c r="I8" s="58"/>
    </row>
    <row r="9" spans="2:9" ht="32.1" customHeight="1" x14ac:dyDescent="0.15">
      <c r="B9" s="19"/>
      <c r="C9" s="19"/>
      <c r="D9" s="8"/>
      <c r="E9" s="9" t="s">
        <v>59</v>
      </c>
      <c r="F9" s="5" t="s">
        <v>22</v>
      </c>
      <c r="G9" s="10" t="s">
        <v>32</v>
      </c>
      <c r="H9" s="37">
        <v>1.7250000000000001</v>
      </c>
      <c r="I9" s="59"/>
    </row>
    <row r="10" spans="2:9" ht="45.75" customHeight="1" x14ac:dyDescent="0.15">
      <c r="B10" s="19"/>
      <c r="C10" s="8"/>
      <c r="D10" s="50" t="s">
        <v>5</v>
      </c>
      <c r="E10" s="52"/>
      <c r="F10" s="5" t="s">
        <v>23</v>
      </c>
      <c r="G10" s="10" t="s">
        <v>33</v>
      </c>
      <c r="H10" s="4">
        <v>50</v>
      </c>
      <c r="I10" s="12" t="s">
        <v>87</v>
      </c>
    </row>
    <row r="11" spans="2:9" ht="20.100000000000001" customHeight="1" x14ac:dyDescent="0.15">
      <c r="B11" s="19"/>
      <c r="C11" s="56" t="s">
        <v>6</v>
      </c>
      <c r="D11" s="45"/>
      <c r="E11" s="46"/>
      <c r="F11" s="5" t="s">
        <v>26</v>
      </c>
      <c r="G11" s="10" t="s">
        <v>44</v>
      </c>
      <c r="H11" s="4">
        <f>H12*H13/100</f>
        <v>4.2</v>
      </c>
      <c r="I11" s="29"/>
    </row>
    <row r="12" spans="2:9" ht="20.100000000000001" customHeight="1" x14ac:dyDescent="0.15">
      <c r="B12" s="19"/>
      <c r="C12" s="19"/>
      <c r="D12" s="60" t="s">
        <v>7</v>
      </c>
      <c r="E12" s="60"/>
      <c r="F12" s="5" t="s">
        <v>26</v>
      </c>
      <c r="G12" s="10" t="s">
        <v>34</v>
      </c>
      <c r="H12" s="4">
        <v>7</v>
      </c>
      <c r="I12" s="10" t="s">
        <v>77</v>
      </c>
    </row>
    <row r="13" spans="2:9" ht="20.100000000000001" customHeight="1" x14ac:dyDescent="0.15">
      <c r="B13" s="8"/>
      <c r="C13" s="8"/>
      <c r="D13" s="60" t="s">
        <v>8</v>
      </c>
      <c r="E13" s="60"/>
      <c r="F13" s="5" t="s">
        <v>23</v>
      </c>
      <c r="G13" s="10" t="s">
        <v>35</v>
      </c>
      <c r="H13" s="4">
        <v>60</v>
      </c>
      <c r="I13" s="30" t="s">
        <v>78</v>
      </c>
    </row>
    <row r="14" spans="2:9" ht="17.25" customHeight="1" x14ac:dyDescent="0.15">
      <c r="B14" s="56" t="s">
        <v>9</v>
      </c>
      <c r="C14" s="45"/>
      <c r="D14" s="45"/>
      <c r="E14" s="46"/>
      <c r="F14" s="5" t="s">
        <v>27</v>
      </c>
      <c r="G14" s="10" t="s">
        <v>45</v>
      </c>
      <c r="H14" s="13">
        <f>H17*H18/100</f>
        <v>15.6</v>
      </c>
      <c r="I14" s="4"/>
    </row>
    <row r="15" spans="2:9" ht="24" customHeight="1" x14ac:dyDescent="0.15">
      <c r="B15" s="19"/>
      <c r="C15" s="61" t="s">
        <v>10</v>
      </c>
      <c r="D15" s="44" t="s">
        <v>28</v>
      </c>
      <c r="E15" s="55"/>
      <c r="F15" s="66" t="s">
        <v>29</v>
      </c>
      <c r="G15" s="68" t="s">
        <v>36</v>
      </c>
      <c r="H15" s="15">
        <v>44094</v>
      </c>
      <c r="I15" s="57" t="s">
        <v>79</v>
      </c>
    </row>
    <row r="16" spans="2:9" ht="21.75" customHeight="1" x14ac:dyDescent="0.15">
      <c r="B16" s="19"/>
      <c r="C16" s="62"/>
      <c r="D16" s="64"/>
      <c r="E16" s="65"/>
      <c r="F16" s="67"/>
      <c r="G16" s="69"/>
      <c r="H16" s="16">
        <v>44119</v>
      </c>
      <c r="I16" s="74"/>
    </row>
    <row r="17" spans="2:9" ht="20.100000000000001" customHeight="1" x14ac:dyDescent="0.15">
      <c r="B17" s="19"/>
      <c r="C17" s="63"/>
      <c r="D17" s="60" t="s">
        <v>11</v>
      </c>
      <c r="E17" s="60"/>
      <c r="F17" s="5" t="s">
        <v>27</v>
      </c>
      <c r="G17" s="10" t="s">
        <v>37</v>
      </c>
      <c r="H17" s="17">
        <f>H16-H15+1</f>
        <v>26</v>
      </c>
      <c r="I17" s="27"/>
    </row>
    <row r="18" spans="2:9" ht="26.25" customHeight="1" x14ac:dyDescent="0.15">
      <c r="B18" s="8"/>
      <c r="C18" s="50" t="s">
        <v>12</v>
      </c>
      <c r="D18" s="51"/>
      <c r="E18" s="52"/>
      <c r="F18" s="5" t="s">
        <v>23</v>
      </c>
      <c r="G18" s="10" t="s">
        <v>38</v>
      </c>
      <c r="H18" s="4">
        <v>60</v>
      </c>
      <c r="I18" s="35" t="s">
        <v>80</v>
      </c>
    </row>
    <row r="19" spans="2:9" ht="20.100000000000001" customHeight="1" x14ac:dyDescent="0.15">
      <c r="B19" s="50" t="s">
        <v>0</v>
      </c>
      <c r="C19" s="51"/>
      <c r="D19" s="51"/>
      <c r="E19" s="52"/>
      <c r="F19" s="5" t="s">
        <v>30</v>
      </c>
      <c r="G19" s="10" t="s">
        <v>39</v>
      </c>
      <c r="H19" s="4">
        <v>1</v>
      </c>
      <c r="I19" s="27"/>
    </row>
    <row r="20" spans="2:9" ht="6.75" customHeight="1" x14ac:dyDescent="0.15"/>
  </sheetData>
  <mergeCells count="20">
    <mergeCell ref="B2:E2"/>
    <mergeCell ref="B3:E3"/>
    <mergeCell ref="B4:E4"/>
    <mergeCell ref="C5:E5"/>
    <mergeCell ref="C6:E6"/>
    <mergeCell ref="F15:F16"/>
    <mergeCell ref="G15:G16"/>
    <mergeCell ref="I15:I16"/>
    <mergeCell ref="D17:E17"/>
    <mergeCell ref="D7:E7"/>
    <mergeCell ref="I7:I9"/>
    <mergeCell ref="D10:E10"/>
    <mergeCell ref="C11:E11"/>
    <mergeCell ref="D12:E12"/>
    <mergeCell ref="D13:E13"/>
    <mergeCell ref="C18:E18"/>
    <mergeCell ref="B19:E19"/>
    <mergeCell ref="B14:E14"/>
    <mergeCell ref="C15:C17"/>
    <mergeCell ref="D15:E1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activeCell="N8" sqref="N8"/>
    </sheetView>
  </sheetViews>
  <sheetFormatPr defaultRowHeight="14.25" x14ac:dyDescent="0.15"/>
  <cols>
    <col min="1" max="1" width="1.375" customWidth="1"/>
    <col min="2" max="2" width="3.875" customWidth="1"/>
    <col min="3" max="3" width="2.75" customWidth="1"/>
    <col min="4" max="4" width="2.875" customWidth="1"/>
    <col min="5" max="5" width="19.75" customWidth="1"/>
    <col min="6" max="6" width="9.375" style="2" customWidth="1"/>
    <col min="7" max="7" width="13" customWidth="1"/>
    <col min="8" max="8" width="12.125" customWidth="1"/>
    <col min="9" max="9" width="23.625" customWidth="1"/>
    <col min="10" max="10" width="1" customWidth="1"/>
  </cols>
  <sheetData>
    <row r="1" spans="2:9" ht="9" customHeight="1" x14ac:dyDescent="0.15"/>
    <row r="2" spans="2:9" ht="20.100000000000001" customHeight="1" thickBot="1" x14ac:dyDescent="0.2">
      <c r="B2" s="44" t="s">
        <v>24</v>
      </c>
      <c r="C2" s="45"/>
      <c r="D2" s="45"/>
      <c r="E2" s="46"/>
      <c r="F2" s="18" t="s">
        <v>13</v>
      </c>
      <c r="G2" s="18" t="s">
        <v>14</v>
      </c>
      <c r="H2" s="18" t="s">
        <v>15</v>
      </c>
      <c r="I2" s="18" t="s">
        <v>25</v>
      </c>
    </row>
    <row r="3" spans="2:9" ht="20.100000000000001" customHeight="1" thickBot="1" x14ac:dyDescent="0.2">
      <c r="B3" s="70" t="s">
        <v>1</v>
      </c>
      <c r="C3" s="71"/>
      <c r="D3" s="71"/>
      <c r="E3" s="72"/>
      <c r="F3" s="23" t="s">
        <v>17</v>
      </c>
      <c r="G3" s="24" t="s">
        <v>46</v>
      </c>
      <c r="H3" s="42">
        <f>H4*H14/H19</f>
        <v>8.4672000000000001</v>
      </c>
      <c r="I3" s="25"/>
    </row>
    <row r="4" spans="2:9" ht="20.100000000000001" customHeight="1" x14ac:dyDescent="0.15">
      <c r="B4" s="47" t="s">
        <v>2</v>
      </c>
      <c r="C4" s="48"/>
      <c r="D4" s="48"/>
      <c r="E4" s="49"/>
      <c r="F4" s="20" t="s">
        <v>18</v>
      </c>
      <c r="G4" s="21" t="s">
        <v>40</v>
      </c>
      <c r="H4" s="41">
        <f>H5*H11</f>
        <v>4.032</v>
      </c>
      <c r="I4" s="3"/>
    </row>
    <row r="5" spans="2:9" ht="39" customHeight="1" x14ac:dyDescent="0.15">
      <c r="B5" s="19"/>
      <c r="C5" s="50" t="s">
        <v>3</v>
      </c>
      <c r="D5" s="51"/>
      <c r="E5" s="52"/>
      <c r="F5" s="5" t="s">
        <v>19</v>
      </c>
      <c r="G5" s="10" t="s">
        <v>41</v>
      </c>
      <c r="H5" s="37">
        <f>1/H6</f>
        <v>0.84</v>
      </c>
      <c r="I5" s="29"/>
    </row>
    <row r="6" spans="2:9" ht="31.5" customHeight="1" x14ac:dyDescent="0.15">
      <c r="B6" s="19"/>
      <c r="C6" s="44" t="s">
        <v>16</v>
      </c>
      <c r="D6" s="54"/>
      <c r="E6" s="55"/>
      <c r="F6" s="5" t="s">
        <v>20</v>
      </c>
      <c r="G6" s="11" t="s">
        <v>42</v>
      </c>
      <c r="H6" s="37">
        <f>1/(H7*H10/100)</f>
        <v>1.1904761904761905</v>
      </c>
      <c r="I6" s="32"/>
    </row>
    <row r="7" spans="2:9" ht="32.1" customHeight="1" x14ac:dyDescent="0.15">
      <c r="B7" s="19"/>
      <c r="C7" s="19"/>
      <c r="D7" s="56" t="s">
        <v>4</v>
      </c>
      <c r="E7" s="46"/>
      <c r="F7" s="5" t="s">
        <v>19</v>
      </c>
      <c r="G7" s="11" t="s">
        <v>89</v>
      </c>
      <c r="H7" s="14">
        <f>1/(H8/H9)</f>
        <v>1.2</v>
      </c>
      <c r="I7" s="29"/>
    </row>
    <row r="8" spans="2:9" ht="32.1" customHeight="1" x14ac:dyDescent="0.15">
      <c r="B8" s="19"/>
      <c r="C8" s="19"/>
      <c r="D8" s="19"/>
      <c r="E8" s="9" t="s">
        <v>88</v>
      </c>
      <c r="F8" s="5" t="s">
        <v>90</v>
      </c>
      <c r="G8" s="10" t="s">
        <v>31</v>
      </c>
      <c r="H8" s="36">
        <v>5000</v>
      </c>
      <c r="I8" s="30" t="s">
        <v>85</v>
      </c>
    </row>
    <row r="9" spans="2:9" ht="32.1" customHeight="1" x14ac:dyDescent="0.15">
      <c r="B9" s="19"/>
      <c r="C9" s="19"/>
      <c r="D9" s="8"/>
      <c r="E9" s="9" t="s">
        <v>81</v>
      </c>
      <c r="F9" s="5" t="s">
        <v>91</v>
      </c>
      <c r="G9" s="10" t="s">
        <v>32</v>
      </c>
      <c r="H9" s="36">
        <v>6000</v>
      </c>
      <c r="I9" s="30" t="s">
        <v>76</v>
      </c>
    </row>
    <row r="10" spans="2:9" ht="45.75" customHeight="1" x14ac:dyDescent="0.15">
      <c r="B10" s="19"/>
      <c r="C10" s="8"/>
      <c r="D10" s="50" t="s">
        <v>5</v>
      </c>
      <c r="E10" s="52"/>
      <c r="F10" s="5" t="s">
        <v>23</v>
      </c>
      <c r="G10" s="10" t="s">
        <v>33</v>
      </c>
      <c r="H10" s="4">
        <v>70</v>
      </c>
      <c r="I10" s="12" t="s">
        <v>92</v>
      </c>
    </row>
    <row r="11" spans="2:9" ht="20.100000000000001" customHeight="1" x14ac:dyDescent="0.15">
      <c r="B11" s="19"/>
      <c r="C11" s="56" t="s">
        <v>6</v>
      </c>
      <c r="D11" s="45"/>
      <c r="E11" s="46"/>
      <c r="F11" s="5" t="s">
        <v>26</v>
      </c>
      <c r="G11" s="10" t="s">
        <v>44</v>
      </c>
      <c r="H11" s="4">
        <f>H12*H13/100</f>
        <v>4.8</v>
      </c>
      <c r="I11" s="29"/>
    </row>
    <row r="12" spans="2:9" ht="20.100000000000001" customHeight="1" x14ac:dyDescent="0.15">
      <c r="B12" s="19"/>
      <c r="C12" s="19"/>
      <c r="D12" s="60" t="s">
        <v>7</v>
      </c>
      <c r="E12" s="60"/>
      <c r="F12" s="5" t="s">
        <v>26</v>
      </c>
      <c r="G12" s="10" t="s">
        <v>34</v>
      </c>
      <c r="H12" s="4">
        <v>6</v>
      </c>
      <c r="I12" s="10"/>
    </row>
    <row r="13" spans="2:9" ht="20.100000000000001" customHeight="1" x14ac:dyDescent="0.15">
      <c r="B13" s="8"/>
      <c r="C13" s="8"/>
      <c r="D13" s="60" t="s">
        <v>8</v>
      </c>
      <c r="E13" s="60"/>
      <c r="F13" s="5" t="s">
        <v>23</v>
      </c>
      <c r="G13" s="10" t="s">
        <v>35</v>
      </c>
      <c r="H13" s="4">
        <v>80</v>
      </c>
      <c r="I13" s="30" t="s">
        <v>72</v>
      </c>
    </row>
    <row r="14" spans="2:9" ht="17.25" customHeight="1" x14ac:dyDescent="0.15">
      <c r="B14" s="56" t="s">
        <v>9</v>
      </c>
      <c r="C14" s="45"/>
      <c r="D14" s="45"/>
      <c r="E14" s="46"/>
      <c r="F14" s="5" t="s">
        <v>27</v>
      </c>
      <c r="G14" s="10" t="s">
        <v>45</v>
      </c>
      <c r="H14" s="43">
        <f>H17*H18/100</f>
        <v>25.2</v>
      </c>
      <c r="I14" s="4"/>
    </row>
    <row r="15" spans="2:9" ht="24" customHeight="1" x14ac:dyDescent="0.15">
      <c r="B15" s="19"/>
      <c r="C15" s="61" t="s">
        <v>10</v>
      </c>
      <c r="D15" s="102" t="s">
        <v>28</v>
      </c>
      <c r="E15" s="103"/>
      <c r="F15" s="66" t="s">
        <v>29</v>
      </c>
      <c r="G15" s="68" t="s">
        <v>36</v>
      </c>
      <c r="H15" s="100" t="s">
        <v>84</v>
      </c>
      <c r="I15" s="57" t="s">
        <v>83</v>
      </c>
    </row>
    <row r="16" spans="2:9" ht="21.75" customHeight="1" x14ac:dyDescent="0.15">
      <c r="B16" s="19"/>
      <c r="C16" s="62"/>
      <c r="D16" s="104"/>
      <c r="E16" s="105"/>
      <c r="F16" s="67"/>
      <c r="G16" s="69"/>
      <c r="H16" s="101"/>
      <c r="I16" s="74"/>
    </row>
    <row r="17" spans="2:9" ht="33.75" customHeight="1" x14ac:dyDescent="0.15">
      <c r="B17" s="19"/>
      <c r="C17" s="63"/>
      <c r="D17" s="106" t="s">
        <v>82</v>
      </c>
      <c r="E17" s="60"/>
      <c r="F17" s="5" t="s">
        <v>27</v>
      </c>
      <c r="G17" s="10" t="s">
        <v>37</v>
      </c>
      <c r="H17" s="17">
        <v>36</v>
      </c>
      <c r="I17" s="74"/>
    </row>
    <row r="18" spans="2:9" ht="26.25" customHeight="1" x14ac:dyDescent="0.15">
      <c r="B18" s="8"/>
      <c r="C18" s="50" t="s">
        <v>12</v>
      </c>
      <c r="D18" s="51"/>
      <c r="E18" s="52"/>
      <c r="F18" s="5" t="s">
        <v>23</v>
      </c>
      <c r="G18" s="10" t="s">
        <v>38</v>
      </c>
      <c r="H18" s="4">
        <v>70</v>
      </c>
      <c r="I18" s="74"/>
    </row>
    <row r="19" spans="2:9" ht="20.100000000000001" customHeight="1" x14ac:dyDescent="0.15">
      <c r="B19" s="50" t="s">
        <v>0</v>
      </c>
      <c r="C19" s="51"/>
      <c r="D19" s="51"/>
      <c r="E19" s="52"/>
      <c r="F19" s="5" t="s">
        <v>30</v>
      </c>
      <c r="G19" s="10" t="s">
        <v>39</v>
      </c>
      <c r="H19" s="4">
        <v>12</v>
      </c>
      <c r="I19" s="99"/>
    </row>
    <row r="20" spans="2:9" ht="6.75" customHeight="1" x14ac:dyDescent="0.15"/>
  </sheetData>
  <mergeCells count="20">
    <mergeCell ref="D7:E7"/>
    <mergeCell ref="B2:E2"/>
    <mergeCell ref="B3:E3"/>
    <mergeCell ref="B4:E4"/>
    <mergeCell ref="C5:E5"/>
    <mergeCell ref="C6:E6"/>
    <mergeCell ref="D10:E10"/>
    <mergeCell ref="C11:E11"/>
    <mergeCell ref="D12:E12"/>
    <mergeCell ref="D13:E13"/>
    <mergeCell ref="B14:E14"/>
    <mergeCell ref="C18:E18"/>
    <mergeCell ref="B19:E19"/>
    <mergeCell ref="I15:I19"/>
    <mergeCell ref="H15:H16"/>
    <mergeCell ref="C15:C17"/>
    <mergeCell ref="D15:E16"/>
    <mergeCell ref="F15:F16"/>
    <mergeCell ref="G15:G16"/>
    <mergeCell ref="D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数式入り（田植機）</vt:lpstr>
      <vt:lpstr>数式入り (ﾄﾗｸﾀｰ)</vt:lpstr>
      <vt:lpstr>数式入り（コンバイン)</vt:lpstr>
      <vt:lpstr>数式入り（スピードスプレーヤー)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青森県</cp:lastModifiedBy>
  <cp:lastPrinted>2020-02-06T09:24:50Z</cp:lastPrinted>
  <dcterms:created xsi:type="dcterms:W3CDTF">2020-02-06T08:29:49Z</dcterms:created>
  <dcterms:modified xsi:type="dcterms:W3CDTF">2020-07-07T05:39:15Z</dcterms:modified>
</cp:coreProperties>
</file>